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85" i="1"/>
  <c r="C85"/>
  <c r="C76"/>
  <c r="D38"/>
  <c r="D37" s="1"/>
  <c r="D36" s="1"/>
  <c r="D23"/>
  <c r="D22" s="1"/>
  <c r="C96"/>
  <c r="D12"/>
  <c r="C46"/>
  <c r="C36"/>
  <c r="C32"/>
  <c r="C12"/>
  <c r="D96"/>
  <c r="E97"/>
  <c r="D76"/>
  <c r="D49"/>
  <c r="C49"/>
  <c r="C37"/>
  <c r="C38"/>
  <c r="C17"/>
  <c r="D72"/>
  <c r="C72"/>
  <c r="D52"/>
  <c r="E52" s="1"/>
  <c r="D46"/>
  <c r="D47"/>
  <c r="E47" s="1"/>
  <c r="D33"/>
  <c r="D32" s="1"/>
  <c r="D29"/>
  <c r="E29" s="1"/>
  <c r="C23"/>
  <c r="C22" s="1"/>
  <c r="D17"/>
  <c r="E13"/>
  <c r="E19"/>
  <c r="E20"/>
  <c r="E21"/>
  <c r="E24"/>
  <c r="E25"/>
  <c r="E27"/>
  <c r="E28"/>
  <c r="E30"/>
  <c r="E31"/>
  <c r="E33"/>
  <c r="E34"/>
  <c r="E35"/>
  <c r="E39"/>
  <c r="E40"/>
  <c r="E42"/>
  <c r="E43"/>
  <c r="E44"/>
  <c r="E45"/>
  <c r="E48"/>
  <c r="E51"/>
  <c r="E53"/>
  <c r="E55"/>
  <c r="E57"/>
  <c r="E60"/>
  <c r="E62"/>
  <c r="E65"/>
  <c r="E73"/>
  <c r="E74"/>
  <c r="E77"/>
  <c r="E78"/>
  <c r="E79"/>
  <c r="E81"/>
  <c r="E82"/>
  <c r="E83"/>
  <c r="E86"/>
  <c r="E87"/>
  <c r="E88"/>
  <c r="E89"/>
  <c r="E91"/>
  <c r="E92"/>
  <c r="E93"/>
  <c r="E94"/>
  <c r="E98"/>
  <c r="E99"/>
  <c r="E100"/>
  <c r="E101"/>
  <c r="E76" l="1"/>
  <c r="E46"/>
  <c r="E32"/>
  <c r="E12"/>
  <c r="E49"/>
  <c r="E17"/>
  <c r="C71"/>
  <c r="C70" s="1"/>
  <c r="E72"/>
  <c r="E38"/>
  <c r="E22"/>
  <c r="C11"/>
  <c r="E23"/>
  <c r="D71"/>
  <c r="D70" s="1"/>
  <c r="E85"/>
  <c r="E96"/>
  <c r="E36"/>
  <c r="D11"/>
  <c r="E37"/>
  <c r="C10" l="1"/>
  <c r="E70"/>
  <c r="E71"/>
  <c r="E11"/>
  <c r="D10"/>
  <c r="E18"/>
  <c r="E10" l="1"/>
</calcChain>
</file>

<file path=xl/sharedStrings.xml><?xml version="1.0" encoding="utf-8"?>
<sst xmlns="http://schemas.openxmlformats.org/spreadsheetml/2006/main" count="193" uniqueCount="191">
  <si>
    <t>Код бюджетной классификации Российской Федерации</t>
  </si>
  <si>
    <t>Наименование доходов</t>
  </si>
  <si>
    <t>План</t>
  </si>
  <si>
    <t>Факт</t>
  </si>
  <si>
    <t>% исполнения</t>
  </si>
  <si>
    <t>ВСЕГО ДОХОДОВ</t>
  </si>
  <si>
    <t>НАЛОГОВЫЕ И НЕНАЛОГОВЫЕ ДОХОДЫ</t>
  </si>
  <si>
    <t>000 1 01 02000 01 0000 110</t>
  </si>
  <si>
    <t>Налог на доходы физических лиц</t>
  </si>
  <si>
    <t>000 1 01 02010 01 0000 110</t>
  </si>
  <si>
    <t xml:space="preserve">Налог на доходы физических лиц с доходов, источниками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227' и 228 Налогового кодекса Российской Федерации </t>
  </si>
  <si>
    <t>000 1 01 02020 01 0000 110</t>
  </si>
  <si>
    <t xml:space="preserve">Налог на доходы физических лиц с доходов, полученных от осуществления деятельности физическими лицами,зарегистрированными в качестве индивидуальных предпринимателей,нотариусов,занимающихся частной пактикой,адвокатов,учредивших адвокатские кабинеты и других лиц,занимающихся частной практикой в соответствии со статьй 227 Налогового кодекса Российской Федерации </t>
  </si>
  <si>
    <t>000 1 01 02030 01 0000 110</t>
  </si>
  <si>
    <t>Налог на доходы физических лиц с доходов,полученных физическими лицами в соответствии со статьей 228 Налогового кодекса Российской Федерации</t>
  </si>
  <si>
    <t>000 1 01 02130 01 0000 110</t>
  </si>
  <si>
    <t>000 1 03 00000 00 0000 000</t>
  </si>
  <si>
    <t>Налоги на товары (Работы,услуги),реализуемые на территории РФ</t>
  </si>
  <si>
    <t>000 1 03 02230 01 0000 110</t>
  </si>
  <si>
    <t>Доходы от уплаты акцизов на дизельное топливо,подлежащие распределению между бюджетами субъектов РФ и местным бюджетам</t>
  </si>
  <si>
    <t>000 1 03 02240 01 0000 110</t>
  </si>
  <si>
    <t>Доходы от уплаты акцизов на маторные масла для дизельных и карбюраторных двигателей ,подлежащие распределению между бюджетами субъектов РФ и местным бюджетам</t>
  </si>
  <si>
    <t>000 1 03 02250 01 0000 110</t>
  </si>
  <si>
    <t>Доходы от уплаты акцизов на автомобильный бензин ,подлежащие распределению между бюджетами субъектов РФ и местным бюджетам</t>
  </si>
  <si>
    <t>000 1 03 02260 01 0000 110</t>
  </si>
  <si>
    <t>Доходы от уплаты акцизов на прямогонный бензин ,подлежащие распределению между бюджетами субъектов РФ и местным бюджетам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</si>
  <si>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</si>
  <si>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</si>
  <si>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</si>
  <si>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</si>
  <si>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000 1 05 01011 01 0000 110</t>
  </si>
  <si>
    <t xml:space="preserve">Налог, взимаемый с налогоплательщиков, выбравших в качестве объекта налогообложения доходы 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</si>
  <si>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</si>
  <si>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</si>
  <si>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</si>
  <si>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</si>
  <si>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</si>
  <si>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</si>
  <si>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</si>
  <si>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Налог,взимаемый в связи с применением патентной системы налогооблажения,зачисляемый в бюджеты муниципальных районов</t>
  </si>
  <si>
    <t>000 1 06 02000 00 0000 110</t>
  </si>
  <si>
    <t>Налог на имущество организаций</t>
  </si>
  <si>
    <t>000 1 06 02000 02 0000 110</t>
  </si>
  <si>
    <t>000 1 06 06030 00 0000 110</t>
  </si>
  <si>
    <t>Земельный налог с организаций</t>
  </si>
  <si>
    <t>000 1 08 00000 00 0000 000</t>
  </si>
  <si>
    <t>Государственная пошлина, сборы</t>
  </si>
  <si>
    <t>000 1 08 03000 01 0000 110</t>
  </si>
  <si>
    <t>Государственная пошлина  по делам, рассматриваемым в судах общей юрисдикции, мировыми судьями</t>
  </si>
  <si>
    <t>000 1 08 03010 01 0000 110</t>
  </si>
  <si>
    <t>Государственная пошлина  по делам, рассматриваемым в судах общей юрисдикции, мировыми судьями (за исключением  Верховного Суда Российской Федерации)</t>
  </si>
  <si>
    <t>000 1 08 07000 01 0000 110</t>
  </si>
  <si>
    <t>Государственная пошлина за государственную регистрацию,а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</si>
  <si>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</si>
  <si>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</si>
  <si>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</si>
  <si>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</si>
  <si>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</si>
  <si>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000 1 11 05013 05 0000 120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</si>
  <si>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территорий, а также средства от продажи права на заключение договоров аренды указанных земельных участков</t>
  </si>
  <si>
    <t xml:space="preserve">000 1 11 05013 13 0000 120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</si>
  <si>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</si>
  <si>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000 1 11 05020 05 0000 120</t>
  </si>
  <si>
    <t>Доходы ,получаемые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</t>
  </si>
  <si>
    <t>000 1 11 05030 00 0000 120</t>
  </si>
  <si>
    <t>Доходы от сдачи в аренду имущества находящегося в оперативном управлении органов государственной власти, органов местного самоуправления,  государственных внебюджетных фондов и созданных ими учреждений ( за исключением  имущества 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</si>
  <si>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</si>
  <si>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 управления муниципальных районов и созданных ими учреждений (за исключением  имущества  муниципальных бюджетных и автономных учреждений)</t>
  </si>
  <si>
    <t>000 1 12 00000 00 0000 000</t>
  </si>
  <si>
    <t>Платежи при пользовании природными ресурсами</t>
  </si>
  <si>
    <t>000 1  12 01000 01 0000 120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</si>
  <si>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</si>
  <si>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</si>
  <si>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услуг(работ) и компенсации затрат</t>
  </si>
  <si>
    <t>000 1 13 01000 00 0000 130</t>
  </si>
  <si>
    <t xml:space="preserve">Доходы от оказания платных услуг(работ) </t>
  </si>
  <si>
    <t>000 1 13 01990 00 0000 130</t>
  </si>
  <si>
    <t>Прочие доходы от оказания платных услуг (работ)</t>
  </si>
  <si>
    <t>000 1 14 00000 00 0000 000</t>
  </si>
  <si>
    <t>Доходы от продажи материальных и нематериальных активов</t>
  </si>
  <si>
    <t>000 1 14 02050 00 0000 430</t>
  </si>
  <si>
    <t>Доходы от сдачи в аренду имущества, находящегося в оперативном управлении органов  управления муниципальных районов и созданных ими учреждений (за исключением движимого  имущества  муниципальных бюджетных и автономных учреждений)</t>
  </si>
  <si>
    <t>000 1 16 00000 00 0000 000</t>
  </si>
  <si>
    <t>Штрафы, санкции, возмещение ущерба</t>
  </si>
  <si>
    <t>000 1 16 01053 01 0000 140</t>
  </si>
  <si>
    <t>Административные штрафы, установленные Главой 5 Кодекса РФ об административных правонарушениях, за административные правонарушения посягающие на права граждан,налагаемые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</si>
  <si>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РФ об административных правонарушениях,за административные правонарушения,посягающие на здоровье,санитарно-эпидемиологическое благополучие населения и общественную нравственность</t>
  </si>
  <si>
    <t>000 1 16 01073 01 0000 140</t>
  </si>
  <si>
    <t>Административные штрафы, установленные Главой 7 Кодекса РФ об административных правонарушениях, за административные правонарушения в области охраны собственности , налагаемые мировыми судьями, комиссиями по делам несовершеннолетних и защите их прав</t>
  </si>
  <si>
    <t>0001 16 01123 01 0000 140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</si>
  <si>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</si>
  <si>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</si>
  <si>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13 Кодекса РФ об административных правонарушениях,за административные правонарушения в области связи и информации</t>
  </si>
  <si>
    <t>Административные штрафы, установленные главой 14 Кодекса РФ об административных правонарушениях,за административные правонарушения в области предпринимательской деятельности и деятельности саморегулируемых организаций</t>
  </si>
  <si>
    <t>000 1 16 01153 01 0000 140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</si>
  <si>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</si>
  <si>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</si>
  <si>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 против порядка управления, налагаемые мировыми судьями, комиссиями по делам несовершеннолетних и защите их прав</t>
  </si>
  <si>
    <t>000 1 16 10000 01 0000 140</t>
  </si>
  <si>
    <t>000 1 16 01203 01 0000 140</t>
  </si>
  <si>
    <t>Административные штрафы, установленные Главой 20 Кодекса Российской Федерации об административных правонарушениях, посягающие на общественный порядок и общественную безопасность , налагаемые мировыми судьями, комиссиями по делам несовершеннолетних и защите их прав</t>
  </si>
  <si>
    <t>000 1 17 00000 00 0000 180</t>
  </si>
  <si>
    <t>Прочие неналоговые доходы</t>
  </si>
  <si>
    <t>000 1 17 01000 00 0000 180</t>
  </si>
  <si>
    <t>Невыясненные поступления</t>
  </si>
  <si>
    <t>000 1 17 05000 00 0000 180</t>
  </si>
  <si>
    <t>000 1 17 16000 05 0000 180</t>
  </si>
  <si>
    <t>Прочие неналоговые доходы бюджетов муниципальных районов в части невыясненных поступлений, по которым не осуществлен возврат (уточнение) не позднее трех лет со дня их зачисления на единый счет</t>
  </si>
  <si>
    <t>БЕЗВОЗМЕЗДНЫЕ ПОСТУПЛЕНИЯ</t>
  </si>
  <si>
    <t xml:space="preserve"> 2 02 00000 00 0000 150</t>
  </si>
  <si>
    <t>Безвозмездные поступления  от других бюджетов бюджетной системы  Российской Федерации</t>
  </si>
  <si>
    <t xml:space="preserve"> 2 02 01000 00 0000 150</t>
  </si>
  <si>
    <t>Дотации бюджетам субъектов Российской  Федерации и муниципальных образований</t>
  </si>
  <si>
    <t xml:space="preserve"> 2 02 15001  05 0000 150</t>
  </si>
  <si>
    <t>Дотация бюджетам муниципальных  районов на выравнивание уровня бюджетной обеспеченности</t>
  </si>
  <si>
    <t xml:space="preserve"> 2 02 15002 05 0000 150</t>
  </si>
  <si>
    <t>Дотации бюджетам муниципальных районов на поддержку мер по обеспечению сбалансированности бюджетов</t>
  </si>
  <si>
    <t xml:space="preserve"> 2 02 16549 05 0000 150</t>
  </si>
  <si>
    <t>Дотации (гранты) бюджетам муниципальных районов за достижение показателей</t>
  </si>
  <si>
    <t xml:space="preserve"> 2 02 20000 00 0000 150</t>
  </si>
  <si>
    <t>Субсидии бюджетам субъектов Российской Федерации и муниципальных образований</t>
  </si>
  <si>
    <t>2 02 20216 05 0000 150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</si>
  <si>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</t>
  </si>
  <si>
    <t>2 02 25519 05 0000 150</t>
  </si>
  <si>
    <t>Субсидии бюджетам муниципальных районов на поддержку отрасли культуры</t>
  </si>
  <si>
    <t>2 02 25555 05 0000 150</t>
  </si>
  <si>
    <t>Субсидии бюджетам муниципальных районов на поддержку государственных программ субъектов РФ и муниципальных программ формирования современной городской среды</t>
  </si>
  <si>
    <t>2 02 20299 05 0000 150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</si>
  <si>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</si>
  <si>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2 02 25299 05 0000 150</t>
  </si>
  <si>
    <t>Субсидии бюджетам муниципальных районов на обустройство и восстановление воинских захоронений, находящихся в государственной собственности</t>
  </si>
  <si>
    <t>2 02 25467 05 0000 150</t>
  </si>
  <si>
    <t>Субсидии бюджетам муниципальных районов на обеспечение развития и укрепления материально-технической базы муниципальных домов культуры в населенных пунктах с числом жителей до 50 тыс.человек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</si>
  <si>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</si>
  <si>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</si>
  <si>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2 02 20302 05 0000 150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</si>
  <si>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</t>
  </si>
  <si>
    <t xml:space="preserve"> 2 02 03000 00 0000 150</t>
  </si>
  <si>
    <t>Субвенции бюджетам субъектов Российской Федерации и муниципальных образований</t>
  </si>
  <si>
    <t xml:space="preserve"> 2 02 30024 05 0063 150</t>
  </si>
  <si>
    <t>Субвенции бюджетам муниципальных районов  на обеспечение государственных гарантии прав граждан на получение общего, основного общего, среднего (полного) общего образования в общеобразовательных учреждениях</t>
  </si>
  <si>
    <t xml:space="preserve"> 2 02 30024 05 0067 150</t>
  </si>
  <si>
    <t xml:space="preserve">Субвенции бюджетам муниципальных районов на организацию и поддержку учреждений культуры </t>
  </si>
  <si>
    <t xml:space="preserve"> 2 02 30024 05 0073 150</t>
  </si>
  <si>
    <t>Субвенция бюджетам муниципальных районов по расчету и предоставлению дотаций на выравнивание бюджетной обеспеченности поселений из районного бюджета</t>
  </si>
  <si>
    <t xml:space="preserve"> 2 02 30024 05 0075 150 </t>
  </si>
  <si>
    <t>Субвенции бюджетам муниципальных районов на организацию деятельности административных комиссий</t>
  </si>
  <si>
    <t>2 02 30024 05 0104 150</t>
  </si>
  <si>
    <t>Субвенции бюджетам муниципальных районов на выполнение передаваемых полномочий субъектов Российской Федерации (обустройство и содержание мест утилизации биологических отходов (скотомогильников, биологических ям)</t>
  </si>
  <si>
    <t xml:space="preserve"> 2 02 30024 05 0062 150</t>
  </si>
  <si>
    <t>Субвенции бюджетам муниципальных районов на обеспечение государственных гарантий прав граждан на получение дошкольного образования в общеобразовательных учреждениях</t>
  </si>
  <si>
    <t xml:space="preserve"> 2 02 30024 05 0065 150</t>
  </si>
  <si>
    <t>Субвенции бюджетам муниципальных районов на выполнение передаваемых полномочий субъектов Российской Федерации (оздоровление детей)</t>
  </si>
  <si>
    <t xml:space="preserve"> 2 02 30029 05 0000 150</t>
  </si>
  <si>
    <t>Субвенции бюджетам муниципальных районов на выплату компенсаций части родительской платы за содержание ребенка в государственных муниципальных образовательных учреждениях, реализующих основную общеобразовательную программу дошкольного образования</t>
  </si>
  <si>
    <t xml:space="preserve"> 2 02 35118 05 0000 150</t>
  </si>
  <si>
    <t>Субвенции бюджетам на осуществление первичного воинского учета на территориях,где отсутствуют военные комиссариаты</t>
  </si>
  <si>
    <t>2 02 35120 05 0000 150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</si>
  <si>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</si>
  <si>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2 02 40000 00 0000 150</t>
  </si>
  <si>
    <t>Прочие межбюджетные трансферты</t>
  </si>
  <si>
    <t>2 02 45179 05 0000 150</t>
  </si>
  <si>
    <t>Межбюджетные трансферты бюджетам муниципальных районов на проведение мероприятий по обеспечению деятельности советников директоров</t>
  </si>
  <si>
    <t>2 02 45424 05 0000 150</t>
  </si>
  <si>
    <t>Межбюджетные трансферты, передаваемые бюджетам муниципальных районов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</si>
  <si>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2 02 45303 00 0000 150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</si>
  <si>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</t>
  </si>
  <si>
    <t>2 02 49999 05 0000 150</t>
  </si>
  <si>
    <t xml:space="preserve">Прочие межбюджетные трансферты, передаваемые бюджетам муниципальных районов </t>
  </si>
  <si>
    <t xml:space="preserve"> 2 19 05000 05 0000 150</t>
  </si>
  <si>
    <t xml:space="preserve">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</si>
  <si>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Приложение № 1</t>
  </si>
  <si>
    <t xml:space="preserve">                  №___________  от_______________________</t>
  </si>
  <si>
    <t xml:space="preserve">  к Постановлению "Об исполнении районного  </t>
  </si>
  <si>
    <t>Налог на доходы физических лиц в отношении доходов от долевого участия в организации,полученных физическим лицом-налоговым резидентом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</si>
  <si>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 в области финансов, налогов и сборов, посягающие на институты государственной власти</t>
  </si>
  <si>
    <t>Платежи в целях возмещения причиренного ущерба (убытков)</t>
  </si>
  <si>
    <t>0001 16 01110 01 0000 140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</si>
  <si>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</si>
  <si>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000 1 16 07000 01 0000 140</t>
  </si>
  <si>
    <t>Штрафы,неустойки,пени,уплаченные в соответствии с законом или договором в случае неисполнения или ненадлежащего исполнения обязательств перед гос.органом</t>
  </si>
  <si>
    <t xml:space="preserve"> бюджета Дигорского района за 12 месяцев 2024 года"</t>
  </si>
  <si>
    <t>Доходы районного бюджета Дигорского района за 12 месяцев 2024 года</t>
  </si>
  <si>
    <t>000 1 11 00000 00 0000 000</t>
  </si>
  <si>
    <t>000 1 14 06000 00 0000 430</t>
  </si>
  <si>
    <t xml:space="preserve">Доходы от продажи  земельных участков,находящихся в государственной и муниципальной собственности </t>
  </si>
  <si>
    <t>2 02 45050 05 0000 150</t>
  </si>
  <si>
    <t>Межбюджетные трансферты бюджетам муниципальных районов на обеспечение выплат ежемесячного вознаграждения советников директоров по воспитанию и взаимодействию с детскими общественными объединениями гос.общеобразовательных организаций</t>
  </si>
  <si>
    <t>000 1 16 01063 01 0000 140</t>
  </si>
  <si>
    <t>000 1 16 01143 01 0000 140</t>
  </si>
  <si>
    <t xml:space="preserve">000 1 16 01173 01 0000 140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</si>
</sst>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0" xfId="0" applyFont="1" applyBorder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4" fillId="0" borderId="0" xfId="0" applyFont="1"/>
    <xf numFmtId="164" fontId="0" fillId="0" borderId="1" xfId="0" applyNumberFormat="1" applyBorder="1"/>
    <xf numFmtId="164" fontId="0" fillId="0" borderId="0" xfId="0" applyNumberFormat="1"/>
    <xf numFmtId="0" fontId="1" fillId="2" borderId="1" xfId="0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workbookViewId="0">
      <selection activeCell="G77" sqref="G77"/>
    </sheetView>
  </sheetViews>
  <sheetFormatPr defaultRowHeight="15"/>
  <cols>
    <col min="1" max="1" width="27.7109375" customWidth="1"/>
    <col min="2" max="2" width="39.42578125" customWidth="1"/>
    <col min="3" max="3" width="13.140625" customWidth="1"/>
    <col min="4" max="4" width="13.85546875" customWidth="1"/>
    <col min="5" max="5" width="13.42578125" customWidth="1"/>
  </cols>
  <sheetData>
    <row r="1" spans="1:8" ht="18.75">
      <c r="B1" s="16" t="s">
        <v>171</v>
      </c>
      <c r="C1" s="16"/>
      <c r="D1" s="16"/>
      <c r="E1" s="16"/>
      <c r="F1" s="5"/>
    </row>
    <row r="2" spans="1:8" ht="15.75" customHeight="1">
      <c r="B2" s="17" t="s">
        <v>173</v>
      </c>
      <c r="C2" s="17"/>
      <c r="D2" s="17"/>
      <c r="E2" s="17"/>
      <c r="F2" s="6"/>
    </row>
    <row r="3" spans="1:8" ht="15.75" customHeight="1">
      <c r="B3" s="17" t="s">
        <v>181</v>
      </c>
      <c r="C3" s="17"/>
      <c r="D3" s="17"/>
      <c r="E3" s="17"/>
      <c r="F3" s="6"/>
    </row>
    <row r="4" spans="1:8" ht="15.75">
      <c r="B4" s="18" t="s">
        <v>172</v>
      </c>
      <c r="C4" s="18"/>
      <c r="D4" s="18"/>
      <c r="E4" s="18"/>
      <c r="F4" s="7"/>
    </row>
    <row r="7" spans="1:8" ht="18.75">
      <c r="A7" s="15" t="s">
        <v>182</v>
      </c>
      <c r="B7" s="15"/>
      <c r="C7" s="15"/>
      <c r="D7" s="15"/>
      <c r="E7" s="15"/>
    </row>
    <row r="9" spans="1:8" ht="31.5">
      <c r="A9" s="2" t="s">
        <v>0</v>
      </c>
      <c r="B9" s="2" t="s">
        <v>1</v>
      </c>
      <c r="C9" s="2" t="s">
        <v>2</v>
      </c>
      <c r="D9" s="2" t="s">
        <v>3</v>
      </c>
      <c r="E9" s="3" t="s">
        <v>4</v>
      </c>
    </row>
    <row r="10" spans="1:8" ht="23.25" customHeight="1">
      <c r="A10" s="8"/>
      <c r="B10" s="8" t="s">
        <v>5</v>
      </c>
      <c r="C10" s="10">
        <f>SUM(C11++C70)</f>
        <v>727508.2</v>
      </c>
      <c r="D10" s="10">
        <f>SUM(D11+D70)</f>
        <v>733806.8</v>
      </c>
      <c r="E10" s="10">
        <f>SUM(D10/C10*100)</f>
        <v>100.86577718299259</v>
      </c>
    </row>
    <row r="11" spans="1:8" ht="31.5">
      <c r="A11" s="8"/>
      <c r="B11" s="9" t="s">
        <v>6</v>
      </c>
      <c r="C11" s="10">
        <f>SUM(C13+C17+C22+C29+C32+C36+C44+C46+C49+C52+C66)</f>
        <v>137709.29999999999</v>
      </c>
      <c r="D11" s="10">
        <f>SUM(D12++D17+D22+D29+D32+D36+D44+D46+D49+D52+D66)</f>
        <v>144119.49999999997</v>
      </c>
      <c r="E11" s="10">
        <f t="shared" ref="E11:E76" si="0">SUM(D11/C11*100)</f>
        <v>104.6548780656063</v>
      </c>
    </row>
    <row r="12" spans="1:8" ht="15.75">
      <c r="A12" s="2" t="s">
        <v>7</v>
      </c>
      <c r="B12" s="3" t="s">
        <v>8</v>
      </c>
      <c r="C12" s="4">
        <f>SUM(C13)</f>
        <v>43860</v>
      </c>
      <c r="D12" s="4">
        <f>SUM(D13+D14+D15+D16)</f>
        <v>49553.8</v>
      </c>
      <c r="E12" s="4">
        <f t="shared" si="0"/>
        <v>112.98176014591883</v>
      </c>
      <c r="H12" s="13"/>
    </row>
    <row r="13" spans="1:8" ht="123.75" customHeight="1">
      <c r="A13" s="2" t="s">
        <v>9</v>
      </c>
      <c r="B13" s="3" t="s">
        <v>10</v>
      </c>
      <c r="C13" s="4">
        <v>43860</v>
      </c>
      <c r="D13" s="4">
        <v>47439.199999999997</v>
      </c>
      <c r="E13" s="4">
        <f t="shared" si="0"/>
        <v>108.16051071591426</v>
      </c>
    </row>
    <row r="14" spans="1:8" ht="199.5" customHeight="1">
      <c r="A14" s="2" t="s">
        <v>11</v>
      </c>
      <c r="B14" s="3" t="s">
        <v>12</v>
      </c>
      <c r="C14" s="4"/>
      <c r="D14" s="4">
        <v>31.8</v>
      </c>
      <c r="E14" s="4">
        <v>0</v>
      </c>
    </row>
    <row r="15" spans="1:8" ht="76.5" customHeight="1">
      <c r="A15" s="2" t="s">
        <v>13</v>
      </c>
      <c r="B15" s="3" t="s">
        <v>14</v>
      </c>
      <c r="C15" s="4"/>
      <c r="D15" s="4">
        <v>1727</v>
      </c>
      <c r="E15" s="4">
        <v>0</v>
      </c>
    </row>
    <row r="16" spans="1:8" ht="75.75" customHeight="1">
      <c r="A16" s="2" t="s">
        <v>15</v>
      </c>
      <c r="B16" s="3" t="s">
        <v>174</v>
      </c>
      <c r="C16" s="4"/>
      <c r="D16" s="4">
        <v>355.8</v>
      </c>
      <c r="E16" s="4">
        <v>0</v>
      </c>
    </row>
    <row r="17" spans="1:5" ht="47.25">
      <c r="A17" s="8" t="s">
        <v>16</v>
      </c>
      <c r="B17" s="9" t="s">
        <v>17</v>
      </c>
      <c r="C17" s="10">
        <f>SUM(C18+C19+C20+C21)</f>
        <v>11312.6</v>
      </c>
      <c r="D17" s="10">
        <f>SUM(D18:D21)</f>
        <v>11324.6</v>
      </c>
      <c r="E17" s="10">
        <f t="shared" si="0"/>
        <v>100.10607641037427</v>
      </c>
    </row>
    <row r="18" spans="1:5" ht="60" customHeight="1">
      <c r="A18" s="2" t="s">
        <v>18</v>
      </c>
      <c r="B18" s="3" t="s">
        <v>19</v>
      </c>
      <c r="C18" s="4">
        <v>5843.1</v>
      </c>
      <c r="D18" s="4">
        <v>5850.7</v>
      </c>
      <c r="E18" s="4">
        <f t="shared" si="0"/>
        <v>100.13006794338621</v>
      </c>
    </row>
    <row r="19" spans="1:5" ht="94.5">
      <c r="A19" s="2" t="s">
        <v>20</v>
      </c>
      <c r="B19" s="3" t="s">
        <v>21</v>
      </c>
      <c r="C19" s="4">
        <v>34.200000000000003</v>
      </c>
      <c r="D19" s="4">
        <v>33.799999999999997</v>
      </c>
      <c r="E19" s="4">
        <f t="shared" si="0"/>
        <v>98.830409356725141</v>
      </c>
    </row>
    <row r="20" spans="1:5" ht="60" customHeight="1">
      <c r="A20" s="2" t="s">
        <v>22</v>
      </c>
      <c r="B20" s="3" t="s">
        <v>23</v>
      </c>
      <c r="C20" s="4">
        <v>6084.4</v>
      </c>
      <c r="D20" s="4">
        <v>6076.9</v>
      </c>
      <c r="E20" s="4">
        <f t="shared" si="0"/>
        <v>99.876733942541591</v>
      </c>
    </row>
    <row r="21" spans="1:5" ht="63" customHeight="1">
      <c r="A21" s="2" t="s">
        <v>24</v>
      </c>
      <c r="B21" s="3" t="s">
        <v>25</v>
      </c>
      <c r="C21" s="4">
        <v>-649.1</v>
      </c>
      <c r="D21" s="4">
        <v>-636.79999999999995</v>
      </c>
      <c r="E21" s="4">
        <f t="shared" si="0"/>
        <v>98.105068556462783</v>
      </c>
    </row>
    <row r="22" spans="1:5" ht="15.75">
      <c r="A22" s="8" t="s">
        <v>26</v>
      </c>
      <c r="B22" s="9" t="s">
        <v>27</v>
      </c>
      <c r="C22" s="10">
        <f>SUM(C23+C27+C28)</f>
        <v>22000</v>
      </c>
      <c r="D22" s="10">
        <f>SUM(D23+D26+D27+D28)</f>
        <v>23816.700000000004</v>
      </c>
      <c r="E22" s="10">
        <f t="shared" si="0"/>
        <v>108.25772727272729</v>
      </c>
    </row>
    <row r="23" spans="1:5" ht="43.5" customHeight="1">
      <c r="A23" s="2" t="s">
        <v>28</v>
      </c>
      <c r="B23" s="3" t="s">
        <v>29</v>
      </c>
      <c r="C23" s="4">
        <f>SUM(C24:C25)</f>
        <v>16660</v>
      </c>
      <c r="D23" s="4">
        <f>SUM(D24:D25)</f>
        <v>18238.900000000001</v>
      </c>
      <c r="E23" s="4">
        <f t="shared" si="0"/>
        <v>109.47719087635055</v>
      </c>
    </row>
    <row r="24" spans="1:5" ht="57.75" customHeight="1">
      <c r="A24" s="2" t="s">
        <v>30</v>
      </c>
      <c r="B24" s="3" t="s">
        <v>31</v>
      </c>
      <c r="C24" s="4">
        <v>6500</v>
      </c>
      <c r="D24" s="4">
        <v>7144.6</v>
      </c>
      <c r="E24" s="4">
        <f t="shared" si="0"/>
        <v>109.91692307692308</v>
      </c>
    </row>
    <row r="25" spans="1:5" ht="75.75" customHeight="1">
      <c r="A25" s="2" t="s">
        <v>32</v>
      </c>
      <c r="B25" s="3" t="s">
        <v>33</v>
      </c>
      <c r="C25" s="4">
        <v>10160</v>
      </c>
      <c r="D25" s="4">
        <v>11094.3</v>
      </c>
      <c r="E25" s="4">
        <f t="shared" si="0"/>
        <v>109.19586614173227</v>
      </c>
    </row>
    <row r="26" spans="1:5" ht="28.5" customHeight="1">
      <c r="A26" s="2" t="s">
        <v>34</v>
      </c>
      <c r="B26" s="3" t="s">
        <v>35</v>
      </c>
      <c r="C26" s="4">
        <v>0</v>
      </c>
      <c r="D26" s="4">
        <v>25.9</v>
      </c>
      <c r="E26" s="4">
        <v>0</v>
      </c>
    </row>
    <row r="27" spans="1:5" ht="15.75">
      <c r="A27" s="2" t="s">
        <v>36</v>
      </c>
      <c r="B27" s="3" t="s">
        <v>37</v>
      </c>
      <c r="C27" s="4">
        <v>3960</v>
      </c>
      <c r="D27" s="4">
        <v>4151</v>
      </c>
      <c r="E27" s="4">
        <f t="shared" si="0"/>
        <v>104.82323232323232</v>
      </c>
    </row>
    <row r="28" spans="1:5" ht="57.75" customHeight="1">
      <c r="A28" s="2" t="s">
        <v>38</v>
      </c>
      <c r="B28" s="3" t="s">
        <v>39</v>
      </c>
      <c r="C28" s="4">
        <v>1380</v>
      </c>
      <c r="D28" s="4">
        <v>1400.9</v>
      </c>
      <c r="E28" s="4">
        <f t="shared" si="0"/>
        <v>101.51449275362319</v>
      </c>
    </row>
    <row r="29" spans="1:5" ht="15.75">
      <c r="A29" s="8" t="s">
        <v>40</v>
      </c>
      <c r="B29" s="9" t="s">
        <v>41</v>
      </c>
      <c r="C29" s="10">
        <v>2000</v>
      </c>
      <c r="D29" s="10">
        <f>SUM(D30)</f>
        <v>1868.2</v>
      </c>
      <c r="E29" s="10">
        <f t="shared" si="0"/>
        <v>93.410000000000011</v>
      </c>
    </row>
    <row r="30" spans="1:5" ht="15.75">
      <c r="A30" s="2" t="s">
        <v>42</v>
      </c>
      <c r="B30" s="3" t="s">
        <v>41</v>
      </c>
      <c r="C30" s="4">
        <v>2000</v>
      </c>
      <c r="D30" s="4">
        <v>1868.2</v>
      </c>
      <c r="E30" s="4">
        <f t="shared" si="0"/>
        <v>93.410000000000011</v>
      </c>
    </row>
    <row r="31" spans="1:5" ht="15.75" hidden="1">
      <c r="A31" s="2" t="s">
        <v>43</v>
      </c>
      <c r="B31" s="3" t="s">
        <v>44</v>
      </c>
      <c r="C31" s="4">
        <v>0</v>
      </c>
      <c r="D31" s="4">
        <v>0</v>
      </c>
      <c r="E31" s="4" t="e">
        <f t="shared" si="0"/>
        <v>#DIV/0!</v>
      </c>
    </row>
    <row r="32" spans="1:5" ht="15.75">
      <c r="A32" s="8" t="s">
        <v>45</v>
      </c>
      <c r="B32" s="9" t="s">
        <v>46</v>
      </c>
      <c r="C32" s="10">
        <f>SUM(C34+C35)</f>
        <v>4810</v>
      </c>
      <c r="D32" s="10">
        <f>SUM(D33)</f>
        <v>5411</v>
      </c>
      <c r="E32" s="10">
        <f t="shared" si="0"/>
        <v>112.4948024948025</v>
      </c>
    </row>
    <row r="33" spans="1:8" ht="47.25">
      <c r="A33" s="2" t="s">
        <v>47</v>
      </c>
      <c r="B33" s="3" t="s">
        <v>48</v>
      </c>
      <c r="C33" s="4">
        <v>4770</v>
      </c>
      <c r="D33" s="4">
        <f>SUM(D34)</f>
        <v>5411</v>
      </c>
      <c r="E33" s="4">
        <f t="shared" si="0"/>
        <v>113.43815513626834</v>
      </c>
    </row>
    <row r="34" spans="1:8" ht="78.75">
      <c r="A34" s="2" t="s">
        <v>49</v>
      </c>
      <c r="B34" s="3" t="s">
        <v>50</v>
      </c>
      <c r="C34" s="4">
        <v>4770</v>
      </c>
      <c r="D34" s="4">
        <v>5411</v>
      </c>
      <c r="E34" s="4">
        <f t="shared" si="0"/>
        <v>113.43815513626834</v>
      </c>
    </row>
    <row r="35" spans="1:8" ht="63">
      <c r="A35" s="2" t="s">
        <v>51</v>
      </c>
      <c r="B35" s="3" t="s">
        <v>52</v>
      </c>
      <c r="C35" s="4">
        <v>40</v>
      </c>
      <c r="D35" s="4">
        <v>0</v>
      </c>
      <c r="E35" s="4">
        <f t="shared" si="0"/>
        <v>0</v>
      </c>
    </row>
    <row r="36" spans="1:8" ht="57" customHeight="1">
      <c r="A36" s="8" t="s">
        <v>183</v>
      </c>
      <c r="B36" s="9" t="s">
        <v>53</v>
      </c>
      <c r="C36" s="10">
        <f>SUM(C37)</f>
        <v>45353.599999999999</v>
      </c>
      <c r="D36" s="10">
        <f>SUM(D37)</f>
        <v>44604.5</v>
      </c>
      <c r="E36" s="10">
        <f t="shared" si="0"/>
        <v>98.348311931136664</v>
      </c>
      <c r="H36" s="13"/>
    </row>
    <row r="37" spans="1:8" ht="153" customHeight="1">
      <c r="A37" s="2" t="s">
        <v>54</v>
      </c>
      <c r="B37" s="3" t="s">
        <v>55</v>
      </c>
      <c r="C37" s="4">
        <f>SUM(C38+C43)</f>
        <v>45353.599999999999</v>
      </c>
      <c r="D37" s="4">
        <f>SUM(D38+D41+D42)</f>
        <v>44604.5</v>
      </c>
      <c r="E37" s="4">
        <f t="shared" si="0"/>
        <v>98.348311931136664</v>
      </c>
    </row>
    <row r="38" spans="1:8" ht="108" customHeight="1">
      <c r="A38" s="2" t="s">
        <v>56</v>
      </c>
      <c r="B38" s="3" t="s">
        <v>57</v>
      </c>
      <c r="C38" s="4">
        <f>SUM(C39:C40)</f>
        <v>44653.599999999999</v>
      </c>
      <c r="D38" s="4">
        <f>SUM(D39:D40)</f>
        <v>36412</v>
      </c>
      <c r="E38" s="4">
        <f t="shared" si="0"/>
        <v>81.543257430531924</v>
      </c>
    </row>
    <row r="39" spans="1:8" ht="137.25" customHeight="1">
      <c r="A39" s="2" t="s">
        <v>58</v>
      </c>
      <c r="B39" s="3" t="s">
        <v>59</v>
      </c>
      <c r="C39" s="4">
        <v>44353.599999999999</v>
      </c>
      <c r="D39" s="4">
        <v>36348.199999999997</v>
      </c>
      <c r="E39" s="4">
        <f t="shared" si="0"/>
        <v>81.950957757656653</v>
      </c>
    </row>
    <row r="40" spans="1:8" ht="139.5" customHeight="1">
      <c r="A40" s="2" t="s">
        <v>60</v>
      </c>
      <c r="B40" s="3" t="s">
        <v>61</v>
      </c>
      <c r="C40" s="4">
        <v>300</v>
      </c>
      <c r="D40" s="4">
        <v>63.8</v>
      </c>
      <c r="E40" s="4">
        <f t="shared" si="0"/>
        <v>21.266666666666666</v>
      </c>
    </row>
    <row r="41" spans="1:8" ht="78" customHeight="1">
      <c r="A41" s="2" t="s">
        <v>62</v>
      </c>
      <c r="B41" s="3" t="s">
        <v>63</v>
      </c>
      <c r="C41" s="4"/>
      <c r="D41" s="4">
        <v>7689.4</v>
      </c>
      <c r="E41" s="4">
        <v>0</v>
      </c>
    </row>
    <row r="42" spans="1:8" ht="137.25" customHeight="1">
      <c r="A42" s="2" t="s">
        <v>64</v>
      </c>
      <c r="B42" s="3" t="s">
        <v>65</v>
      </c>
      <c r="C42" s="4">
        <v>700</v>
      </c>
      <c r="D42" s="4">
        <v>503.1</v>
      </c>
      <c r="E42" s="4">
        <f t="shared" si="0"/>
        <v>71.871428571428581</v>
      </c>
    </row>
    <row r="43" spans="1:8" ht="126">
      <c r="A43" s="2" t="s">
        <v>66</v>
      </c>
      <c r="B43" s="3" t="s">
        <v>67</v>
      </c>
      <c r="C43" s="4">
        <v>700</v>
      </c>
      <c r="D43" s="4">
        <v>503.1</v>
      </c>
      <c r="E43" s="4">
        <f t="shared" si="0"/>
        <v>71.871428571428581</v>
      </c>
    </row>
    <row r="44" spans="1:8" ht="28.5" customHeight="1">
      <c r="A44" s="8" t="s">
        <v>68</v>
      </c>
      <c r="B44" s="9" t="s">
        <v>69</v>
      </c>
      <c r="C44" s="10">
        <v>95</v>
      </c>
      <c r="D44" s="10">
        <v>53.7</v>
      </c>
      <c r="E44" s="10">
        <f t="shared" si="0"/>
        <v>56.526315789473692</v>
      </c>
      <c r="F44" s="11"/>
    </row>
    <row r="45" spans="1:8" ht="31.5">
      <c r="A45" s="2" t="s">
        <v>70</v>
      </c>
      <c r="B45" s="3" t="s">
        <v>71</v>
      </c>
      <c r="C45" s="4">
        <v>95</v>
      </c>
      <c r="D45" s="4">
        <v>53.7</v>
      </c>
      <c r="E45" s="4">
        <f t="shared" si="0"/>
        <v>56.526315789473692</v>
      </c>
    </row>
    <row r="46" spans="1:8" ht="26.25" customHeight="1">
      <c r="A46" s="8" t="s">
        <v>72</v>
      </c>
      <c r="B46" s="9" t="s">
        <v>73</v>
      </c>
      <c r="C46" s="10">
        <f>SUM(C47)</f>
        <v>2108.8000000000002</v>
      </c>
      <c r="D46" s="10">
        <f>SUM(D47)</f>
        <v>2108.8000000000002</v>
      </c>
      <c r="E46" s="10">
        <f t="shared" si="0"/>
        <v>100</v>
      </c>
    </row>
    <row r="47" spans="1:8" ht="31.5">
      <c r="A47" s="2" t="s">
        <v>74</v>
      </c>
      <c r="B47" s="3" t="s">
        <v>75</v>
      </c>
      <c r="C47" s="4">
        <v>2108.8000000000002</v>
      </c>
      <c r="D47" s="4">
        <f>SUM(D48)</f>
        <v>2108.8000000000002</v>
      </c>
      <c r="E47" s="4">
        <f t="shared" si="0"/>
        <v>100</v>
      </c>
    </row>
    <row r="48" spans="1:8" ht="31.5">
      <c r="A48" s="2" t="s">
        <v>76</v>
      </c>
      <c r="B48" s="3" t="s">
        <v>77</v>
      </c>
      <c r="C48" s="4">
        <v>2108.8000000000002</v>
      </c>
      <c r="D48" s="4">
        <v>2108.8000000000002</v>
      </c>
      <c r="E48" s="4">
        <f t="shared" si="0"/>
        <v>100</v>
      </c>
    </row>
    <row r="49" spans="1:5" ht="27" customHeight="1">
      <c r="A49" s="8" t="s">
        <v>78</v>
      </c>
      <c r="B49" s="9" t="s">
        <v>79</v>
      </c>
      <c r="C49" s="10">
        <f>SUM(C50+C51)</f>
        <v>4669.3</v>
      </c>
      <c r="D49" s="10">
        <f>SUM(D50+D51)</f>
        <v>4811.3</v>
      </c>
      <c r="E49" s="10">
        <f t="shared" si="0"/>
        <v>103.04114107039599</v>
      </c>
    </row>
    <row r="50" spans="1:5" ht="124.5" customHeight="1">
      <c r="A50" s="2" t="s">
        <v>80</v>
      </c>
      <c r="B50" s="3" t="s">
        <v>81</v>
      </c>
      <c r="C50" s="4">
        <v>4639.3</v>
      </c>
      <c r="D50" s="4">
        <v>4698.1000000000004</v>
      </c>
      <c r="E50" s="4">
        <v>0</v>
      </c>
    </row>
    <row r="51" spans="1:5" ht="58.5" customHeight="1">
      <c r="A51" s="2" t="s">
        <v>184</v>
      </c>
      <c r="B51" s="3" t="s">
        <v>185</v>
      </c>
      <c r="C51" s="4">
        <v>30</v>
      </c>
      <c r="D51" s="4">
        <v>113.2</v>
      </c>
      <c r="E51" s="4">
        <f t="shared" si="0"/>
        <v>377.33333333333337</v>
      </c>
    </row>
    <row r="52" spans="1:5" ht="27" customHeight="1">
      <c r="A52" s="8" t="s">
        <v>82</v>
      </c>
      <c r="B52" s="9" t="s">
        <v>83</v>
      </c>
      <c r="C52" s="10">
        <v>1500</v>
      </c>
      <c r="D52" s="10">
        <f>SUM(D53+D54+D55+D56+D57+D58+D59+D60+D61+D62+D63+D64+D65)</f>
        <v>482.09999999999997</v>
      </c>
      <c r="E52" s="10">
        <f t="shared" si="0"/>
        <v>32.139999999999993</v>
      </c>
    </row>
    <row r="53" spans="1:5" ht="136.5" customHeight="1">
      <c r="A53" s="2" t="s">
        <v>84</v>
      </c>
      <c r="B53" s="3" t="s">
        <v>85</v>
      </c>
      <c r="C53" s="4">
        <v>100</v>
      </c>
      <c r="D53" s="4">
        <v>15.5</v>
      </c>
      <c r="E53" s="4">
        <f t="shared" si="0"/>
        <v>15.5</v>
      </c>
    </row>
    <row r="54" spans="1:5" ht="154.5" customHeight="1">
      <c r="A54" s="2" t="s">
        <v>188</v>
      </c>
      <c r="B54" s="3" t="s">
        <v>86</v>
      </c>
      <c r="C54" s="4"/>
      <c r="D54" s="4">
        <v>26</v>
      </c>
      <c r="E54" s="4">
        <v>0</v>
      </c>
    </row>
    <row r="55" spans="1:5" ht="137.25" customHeight="1">
      <c r="A55" s="2" t="s">
        <v>87</v>
      </c>
      <c r="B55" s="3" t="s">
        <v>88</v>
      </c>
      <c r="C55" s="4">
        <v>50</v>
      </c>
      <c r="D55" s="4">
        <v>1.3</v>
      </c>
      <c r="E55" s="4">
        <f t="shared" si="0"/>
        <v>2.6</v>
      </c>
    </row>
    <row r="56" spans="1:5" ht="90" customHeight="1">
      <c r="A56" s="2" t="s">
        <v>177</v>
      </c>
      <c r="B56" s="3" t="s">
        <v>178</v>
      </c>
      <c r="C56" s="4"/>
      <c r="D56" s="4">
        <v>1</v>
      </c>
      <c r="E56" s="4"/>
    </row>
    <row r="57" spans="1:5" ht="143.25" customHeight="1">
      <c r="A57" s="2" t="s">
        <v>89</v>
      </c>
      <c r="B57" s="3" t="s">
        <v>90</v>
      </c>
      <c r="C57" s="4">
        <v>430</v>
      </c>
      <c r="D57" s="4">
        <v>0</v>
      </c>
      <c r="E57" s="4">
        <f t="shared" si="0"/>
        <v>0</v>
      </c>
    </row>
    <row r="58" spans="1:5" ht="94.5">
      <c r="A58" s="2" t="s">
        <v>91</v>
      </c>
      <c r="B58" s="3" t="s">
        <v>92</v>
      </c>
      <c r="C58" s="4"/>
      <c r="D58" s="4">
        <v>7.5</v>
      </c>
      <c r="E58" s="4">
        <v>0</v>
      </c>
    </row>
    <row r="59" spans="1:5" ht="126">
      <c r="A59" s="2" t="s">
        <v>189</v>
      </c>
      <c r="B59" s="3" t="s">
        <v>93</v>
      </c>
      <c r="C59" s="4"/>
      <c r="D59" s="4">
        <v>45.3</v>
      </c>
      <c r="E59" s="4">
        <v>0</v>
      </c>
    </row>
    <row r="60" spans="1:5" ht="138" customHeight="1">
      <c r="A60" s="2" t="s">
        <v>94</v>
      </c>
      <c r="B60" s="3" t="s">
        <v>95</v>
      </c>
      <c r="C60" s="4">
        <v>80</v>
      </c>
      <c r="D60" s="4">
        <v>1.2</v>
      </c>
      <c r="E60" s="4">
        <f t="shared" si="0"/>
        <v>1.5</v>
      </c>
    </row>
    <row r="61" spans="1:5" ht="126">
      <c r="A61" s="14" t="s">
        <v>190</v>
      </c>
      <c r="B61" s="3" t="s">
        <v>175</v>
      </c>
      <c r="C61" s="4"/>
      <c r="D61" s="4">
        <v>2</v>
      </c>
      <c r="E61" s="4">
        <v>0</v>
      </c>
    </row>
    <row r="62" spans="1:5" ht="142.5" customHeight="1">
      <c r="A62" s="2" t="s">
        <v>96</v>
      </c>
      <c r="B62" s="3" t="s">
        <v>97</v>
      </c>
      <c r="C62" s="4">
        <v>180</v>
      </c>
      <c r="D62" s="4">
        <v>65.900000000000006</v>
      </c>
      <c r="E62" s="4">
        <f t="shared" si="0"/>
        <v>36.611111111111114</v>
      </c>
    </row>
    <row r="63" spans="1:5" ht="82.5" customHeight="1">
      <c r="A63" s="2" t="s">
        <v>179</v>
      </c>
      <c r="B63" s="3" t="s">
        <v>180</v>
      </c>
      <c r="C63" s="4"/>
      <c r="D63" s="4">
        <v>13.5</v>
      </c>
      <c r="E63" s="4"/>
    </row>
    <row r="64" spans="1:5" ht="31.5">
      <c r="A64" s="2" t="s">
        <v>98</v>
      </c>
      <c r="B64" s="3" t="s">
        <v>176</v>
      </c>
      <c r="C64" s="4"/>
      <c r="D64" s="4">
        <v>97.2</v>
      </c>
      <c r="E64" s="4">
        <v>0</v>
      </c>
    </row>
    <row r="65" spans="1:5" ht="144.75" customHeight="1">
      <c r="A65" s="2" t="s">
        <v>99</v>
      </c>
      <c r="B65" s="3" t="s">
        <v>100</v>
      </c>
      <c r="C65" s="4">
        <v>660</v>
      </c>
      <c r="D65" s="4">
        <v>205.7</v>
      </c>
      <c r="E65" s="4">
        <f t="shared" si="0"/>
        <v>31.166666666666664</v>
      </c>
    </row>
    <row r="66" spans="1:5" ht="15.75">
      <c r="A66" s="8" t="s">
        <v>101</v>
      </c>
      <c r="B66" s="9" t="s">
        <v>102</v>
      </c>
      <c r="C66" s="10">
        <v>0</v>
      </c>
      <c r="D66" s="10">
        <v>84.8</v>
      </c>
      <c r="E66" s="10">
        <v>0</v>
      </c>
    </row>
    <row r="67" spans="1:5" ht="15.75">
      <c r="A67" s="2" t="s">
        <v>103</v>
      </c>
      <c r="B67" s="3" t="s">
        <v>104</v>
      </c>
      <c r="C67" s="4">
        <v>0</v>
      </c>
      <c r="D67" s="4">
        <v>84.8</v>
      </c>
      <c r="E67" s="4">
        <v>0</v>
      </c>
    </row>
    <row r="68" spans="1:5" ht="15.75">
      <c r="A68" s="2" t="s">
        <v>105</v>
      </c>
      <c r="B68" s="3" t="s">
        <v>102</v>
      </c>
      <c r="C68" s="4"/>
      <c r="D68" s="4">
        <v>0</v>
      </c>
      <c r="E68" s="4">
        <v>0</v>
      </c>
    </row>
    <row r="69" spans="1:5" ht="94.5" hidden="1">
      <c r="A69" s="2" t="s">
        <v>106</v>
      </c>
      <c r="B69" s="3" t="s">
        <v>107</v>
      </c>
      <c r="C69" s="4"/>
      <c r="D69" s="4">
        <v>0</v>
      </c>
      <c r="E69" s="4">
        <v>0</v>
      </c>
    </row>
    <row r="70" spans="1:5" ht="31.5">
      <c r="A70" s="8"/>
      <c r="B70" s="9" t="s">
        <v>108</v>
      </c>
      <c r="C70" s="10">
        <f>SUM(C71)</f>
        <v>589798.9</v>
      </c>
      <c r="D70" s="10">
        <f>SUM(D71+D102)</f>
        <v>589687.30000000005</v>
      </c>
      <c r="E70" s="10">
        <f t="shared" si="0"/>
        <v>99.98107829634813</v>
      </c>
    </row>
    <row r="71" spans="1:5" ht="47.25">
      <c r="A71" s="8" t="s">
        <v>109</v>
      </c>
      <c r="B71" s="9" t="s">
        <v>110</v>
      </c>
      <c r="C71" s="10">
        <f>SUM(C72+C76+C85+C96)</f>
        <v>589798.9</v>
      </c>
      <c r="D71" s="10">
        <f>SUM(D72+D76+D85+D96)</f>
        <v>589798.9</v>
      </c>
      <c r="E71" s="10">
        <f t="shared" si="0"/>
        <v>100</v>
      </c>
    </row>
    <row r="72" spans="1:5" ht="45.75" customHeight="1">
      <c r="A72" s="2" t="s">
        <v>111</v>
      </c>
      <c r="B72" s="3" t="s">
        <v>112</v>
      </c>
      <c r="C72" s="4">
        <f>SUM(C73:C75)</f>
        <v>172339.4</v>
      </c>
      <c r="D72" s="4">
        <f>SUM(D73:D75)</f>
        <v>172339.4</v>
      </c>
      <c r="E72" s="4">
        <f t="shared" si="0"/>
        <v>100</v>
      </c>
    </row>
    <row r="73" spans="1:5" ht="45" customHeight="1">
      <c r="A73" s="2" t="s">
        <v>113</v>
      </c>
      <c r="B73" s="3" t="s">
        <v>114</v>
      </c>
      <c r="C73" s="4">
        <v>150443</v>
      </c>
      <c r="D73" s="4">
        <v>150443</v>
      </c>
      <c r="E73" s="4">
        <f t="shared" si="0"/>
        <v>100</v>
      </c>
    </row>
    <row r="74" spans="1:5" ht="60" customHeight="1">
      <c r="A74" s="2" t="s">
        <v>115</v>
      </c>
      <c r="B74" s="3" t="s">
        <v>116</v>
      </c>
      <c r="C74" s="4">
        <v>19860</v>
      </c>
      <c r="D74" s="4">
        <v>19860</v>
      </c>
      <c r="E74" s="4">
        <f t="shared" si="0"/>
        <v>100</v>
      </c>
    </row>
    <row r="75" spans="1:5" ht="46.5" customHeight="1">
      <c r="A75" s="2" t="s">
        <v>117</v>
      </c>
      <c r="B75" s="3" t="s">
        <v>118</v>
      </c>
      <c r="C75" s="4">
        <v>2036.4</v>
      </c>
      <c r="D75" s="4">
        <v>2036.4</v>
      </c>
      <c r="E75" s="4">
        <v>0</v>
      </c>
    </row>
    <row r="76" spans="1:5" ht="47.25">
      <c r="A76" s="8" t="s">
        <v>119</v>
      </c>
      <c r="B76" s="9" t="s">
        <v>120</v>
      </c>
      <c r="C76" s="10">
        <f>SUM(C77:C83)</f>
        <v>58492.899999999994</v>
      </c>
      <c r="D76" s="10">
        <f>SUM(D77:D83)</f>
        <v>58492.899999999994</v>
      </c>
      <c r="E76" s="10">
        <f t="shared" si="0"/>
        <v>100</v>
      </c>
    </row>
    <row r="77" spans="1:5" ht="94.5" customHeight="1">
      <c r="A77" s="2" t="s">
        <v>121</v>
      </c>
      <c r="B77" s="3" t="s">
        <v>122</v>
      </c>
      <c r="C77" s="4">
        <v>31638.6</v>
      </c>
      <c r="D77" s="4">
        <v>31638.6</v>
      </c>
      <c r="E77" s="4">
        <f t="shared" ref="E77:E101" si="1">SUM(D77/C77*100)</f>
        <v>100</v>
      </c>
    </row>
    <row r="78" spans="1:5" ht="47.25">
      <c r="A78" s="2" t="s">
        <v>123</v>
      </c>
      <c r="B78" s="3" t="s">
        <v>124</v>
      </c>
      <c r="C78" s="4">
        <v>80.099999999999994</v>
      </c>
      <c r="D78" s="4">
        <v>80.099999999999994</v>
      </c>
      <c r="E78" s="4">
        <f t="shared" si="1"/>
        <v>100</v>
      </c>
    </row>
    <row r="79" spans="1:5" ht="94.5" customHeight="1">
      <c r="A79" s="2" t="s">
        <v>125</v>
      </c>
      <c r="B79" s="3" t="s">
        <v>126</v>
      </c>
      <c r="C79" s="4">
        <v>10101</v>
      </c>
      <c r="D79" s="4">
        <v>10101</v>
      </c>
      <c r="E79" s="4">
        <f t="shared" si="1"/>
        <v>100</v>
      </c>
    </row>
    <row r="80" spans="1:5" ht="191.25" hidden="1" customHeight="1">
      <c r="A80" s="2" t="s">
        <v>127</v>
      </c>
      <c r="B80" s="3" t="s">
        <v>128</v>
      </c>
      <c r="C80" s="4">
        <v>0</v>
      </c>
      <c r="D80" s="4">
        <v>0</v>
      </c>
      <c r="E80" s="4">
        <v>0</v>
      </c>
    </row>
    <row r="81" spans="1:9" ht="78.75" customHeight="1">
      <c r="A81" s="2" t="s">
        <v>129</v>
      </c>
      <c r="B81" s="3" t="s">
        <v>130</v>
      </c>
      <c r="C81" s="4">
        <v>2373.6</v>
      </c>
      <c r="D81" s="4">
        <v>2373.6</v>
      </c>
      <c r="E81" s="4">
        <f t="shared" si="1"/>
        <v>100</v>
      </c>
    </row>
    <row r="82" spans="1:9" ht="92.25" customHeight="1">
      <c r="A82" s="2" t="s">
        <v>131</v>
      </c>
      <c r="B82" s="3" t="s">
        <v>132</v>
      </c>
      <c r="C82" s="4">
        <v>301.2</v>
      </c>
      <c r="D82" s="4">
        <v>301.2</v>
      </c>
      <c r="E82" s="4">
        <f t="shared" si="1"/>
        <v>100</v>
      </c>
    </row>
    <row r="83" spans="1:9" ht="62.25" customHeight="1">
      <c r="A83" s="2" t="s">
        <v>133</v>
      </c>
      <c r="B83" s="3" t="s">
        <v>134</v>
      </c>
      <c r="C83" s="4">
        <v>13998.4</v>
      </c>
      <c r="D83" s="4">
        <v>13998.4</v>
      </c>
      <c r="E83" s="4">
        <f t="shared" si="1"/>
        <v>100</v>
      </c>
    </row>
    <row r="84" spans="1:9" ht="134.25" hidden="1" customHeight="1">
      <c r="A84" s="2" t="s">
        <v>135</v>
      </c>
      <c r="B84" s="3" t="s">
        <v>136</v>
      </c>
      <c r="C84" s="4">
        <v>0</v>
      </c>
      <c r="D84" s="4">
        <v>0</v>
      </c>
      <c r="E84" s="4">
        <v>0</v>
      </c>
    </row>
    <row r="85" spans="1:9" ht="44.25" customHeight="1">
      <c r="A85" s="8" t="s">
        <v>137</v>
      </c>
      <c r="B85" s="9" t="s">
        <v>138</v>
      </c>
      <c r="C85" s="10">
        <f>SUM(C86:C94)</f>
        <v>237353.60000000001</v>
      </c>
      <c r="D85" s="10">
        <f>SUM(D86:D94)</f>
        <v>237353.60000000001</v>
      </c>
      <c r="E85" s="10">
        <f t="shared" si="1"/>
        <v>100</v>
      </c>
    </row>
    <row r="86" spans="1:9" ht="106.5" customHeight="1">
      <c r="A86" s="2" t="s">
        <v>139</v>
      </c>
      <c r="B86" s="3" t="s">
        <v>140</v>
      </c>
      <c r="C86" s="4">
        <v>126085</v>
      </c>
      <c r="D86" s="4">
        <v>126085</v>
      </c>
      <c r="E86" s="4">
        <f t="shared" si="1"/>
        <v>100</v>
      </c>
      <c r="G86" s="13"/>
      <c r="H86" s="13"/>
      <c r="I86" s="13"/>
    </row>
    <row r="87" spans="1:9" ht="46.5" customHeight="1">
      <c r="A87" s="2" t="s">
        <v>141</v>
      </c>
      <c r="B87" s="3" t="s">
        <v>142</v>
      </c>
      <c r="C87" s="4">
        <v>27856</v>
      </c>
      <c r="D87" s="4">
        <v>27856</v>
      </c>
      <c r="E87" s="4">
        <f t="shared" si="1"/>
        <v>100</v>
      </c>
    </row>
    <row r="88" spans="1:9" ht="76.5" customHeight="1">
      <c r="A88" s="2" t="s">
        <v>143</v>
      </c>
      <c r="B88" s="3" t="s">
        <v>144</v>
      </c>
      <c r="C88" s="4">
        <v>2711.4</v>
      </c>
      <c r="D88" s="4">
        <v>2711.4</v>
      </c>
      <c r="E88" s="4">
        <f t="shared" si="1"/>
        <v>100</v>
      </c>
    </row>
    <row r="89" spans="1:9" ht="47.25" customHeight="1">
      <c r="A89" s="2" t="s">
        <v>145</v>
      </c>
      <c r="B89" s="3" t="s">
        <v>146</v>
      </c>
      <c r="C89" s="4">
        <v>434</v>
      </c>
      <c r="D89" s="4">
        <v>434</v>
      </c>
      <c r="E89" s="4">
        <f t="shared" si="1"/>
        <v>100</v>
      </c>
    </row>
    <row r="90" spans="1:9" ht="113.25" hidden="1" customHeight="1">
      <c r="A90" s="2" t="s">
        <v>147</v>
      </c>
      <c r="B90" s="3" t="s">
        <v>148</v>
      </c>
      <c r="C90" s="4">
        <v>0</v>
      </c>
      <c r="D90" s="4">
        <v>0</v>
      </c>
      <c r="E90" s="4">
        <v>0</v>
      </c>
    </row>
    <row r="91" spans="1:9" ht="95.25" customHeight="1">
      <c r="A91" s="2" t="s">
        <v>149</v>
      </c>
      <c r="B91" s="3" t="s">
        <v>150</v>
      </c>
      <c r="C91" s="4">
        <v>75209.3</v>
      </c>
      <c r="D91" s="4">
        <v>75209.3</v>
      </c>
      <c r="E91" s="4">
        <f t="shared" si="1"/>
        <v>100</v>
      </c>
    </row>
    <row r="92" spans="1:9" ht="61.5" customHeight="1">
      <c r="A92" s="2" t="s">
        <v>151</v>
      </c>
      <c r="B92" s="3" t="s">
        <v>152</v>
      </c>
      <c r="C92" s="4">
        <v>1485.8</v>
      </c>
      <c r="D92" s="4">
        <v>1485.8</v>
      </c>
      <c r="E92" s="4">
        <f t="shared" si="1"/>
        <v>100</v>
      </c>
    </row>
    <row r="93" spans="1:9" ht="127.5" customHeight="1">
      <c r="A93" s="2" t="s">
        <v>153</v>
      </c>
      <c r="B93" s="3" t="s">
        <v>154</v>
      </c>
      <c r="C93" s="4">
        <v>1767.4</v>
      </c>
      <c r="D93" s="4">
        <v>1767.4</v>
      </c>
      <c r="E93" s="4">
        <f t="shared" si="1"/>
        <v>100</v>
      </c>
    </row>
    <row r="94" spans="1:9" ht="60" customHeight="1">
      <c r="A94" s="2" t="s">
        <v>155</v>
      </c>
      <c r="B94" s="3" t="s">
        <v>156</v>
      </c>
      <c r="C94" s="4">
        <v>1804.7</v>
      </c>
      <c r="D94" s="4">
        <v>1804.7</v>
      </c>
      <c r="E94" s="4">
        <f t="shared" si="1"/>
        <v>100</v>
      </c>
    </row>
    <row r="95" spans="1:9" ht="101.25" hidden="1" customHeight="1">
      <c r="A95" s="2" t="s">
        <v>157</v>
      </c>
      <c r="B95" s="3" t="s">
        <v>158</v>
      </c>
      <c r="C95" s="4">
        <v>0</v>
      </c>
      <c r="D95" s="4">
        <v>0</v>
      </c>
      <c r="E95" s="4">
        <v>0</v>
      </c>
    </row>
    <row r="96" spans="1:9" ht="18" customHeight="1">
      <c r="A96" s="8" t="s">
        <v>159</v>
      </c>
      <c r="B96" s="9" t="s">
        <v>160</v>
      </c>
      <c r="C96" s="10">
        <f>SUM(C97+C98+C99+C100+C101)</f>
        <v>121613</v>
      </c>
      <c r="D96" s="10">
        <f>SUM(D97+D98+D99+D100+D101)</f>
        <v>121613</v>
      </c>
      <c r="E96" s="10">
        <f t="shared" si="1"/>
        <v>100</v>
      </c>
    </row>
    <row r="97" spans="1:5" ht="130.5" customHeight="1">
      <c r="A97" s="2" t="s">
        <v>186</v>
      </c>
      <c r="B97" s="3" t="s">
        <v>187</v>
      </c>
      <c r="C97" s="4">
        <v>238.9</v>
      </c>
      <c r="D97" s="4">
        <v>238.9</v>
      </c>
      <c r="E97" s="4">
        <f t="shared" ref="E97" si="2">SUM(D97/C97*100)</f>
        <v>100</v>
      </c>
    </row>
    <row r="98" spans="1:5" ht="75.75" customHeight="1">
      <c r="A98" s="2" t="s">
        <v>161</v>
      </c>
      <c r="B98" s="3" t="s">
        <v>162</v>
      </c>
      <c r="C98" s="4">
        <v>1497.6</v>
      </c>
      <c r="D98" s="4">
        <v>1497.6</v>
      </c>
      <c r="E98" s="4">
        <f t="shared" si="1"/>
        <v>100</v>
      </c>
    </row>
    <row r="99" spans="1:5" ht="123.75" customHeight="1">
      <c r="A99" s="2" t="s">
        <v>163</v>
      </c>
      <c r="B99" s="3" t="s">
        <v>164</v>
      </c>
      <c r="C99" s="4">
        <v>73115.199999999997</v>
      </c>
      <c r="D99" s="4">
        <v>73115.199999999997</v>
      </c>
      <c r="E99" s="4">
        <f t="shared" si="1"/>
        <v>100</v>
      </c>
    </row>
    <row r="100" spans="1:5" ht="94.5">
      <c r="A100" s="2" t="s">
        <v>165</v>
      </c>
      <c r="B100" s="3" t="s">
        <v>166</v>
      </c>
      <c r="C100" s="4">
        <v>18892.3</v>
      </c>
      <c r="D100" s="4">
        <v>18892.3</v>
      </c>
      <c r="E100" s="4">
        <f t="shared" si="1"/>
        <v>100</v>
      </c>
    </row>
    <row r="101" spans="1:5" ht="42" customHeight="1">
      <c r="A101" s="2" t="s">
        <v>167</v>
      </c>
      <c r="B101" s="3" t="s">
        <v>168</v>
      </c>
      <c r="C101" s="4">
        <v>27869</v>
      </c>
      <c r="D101" s="4">
        <v>27869</v>
      </c>
      <c r="E101" s="4">
        <f t="shared" si="1"/>
        <v>100</v>
      </c>
    </row>
    <row r="102" spans="1:5" ht="75.75" customHeight="1">
      <c r="A102" s="8" t="s">
        <v>169</v>
      </c>
      <c r="B102" s="9" t="s">
        <v>170</v>
      </c>
      <c r="C102" s="10"/>
      <c r="D102" s="10">
        <v>-111.6</v>
      </c>
      <c r="E102" s="10">
        <v>0</v>
      </c>
    </row>
    <row r="103" spans="1:5" ht="0.75" hidden="1" customHeight="1">
      <c r="A103" s="1"/>
      <c r="B103" s="1"/>
      <c r="C103" s="12"/>
      <c r="D103" s="12"/>
      <c r="E103" s="12"/>
    </row>
    <row r="104" spans="1:5">
      <c r="C104" s="13"/>
      <c r="D104" s="13"/>
      <c r="E104" s="13"/>
    </row>
  </sheetData>
  <mergeCells count="5">
    <mergeCell ref="A7:E7"/>
    <mergeCell ref="B1:E1"/>
    <mergeCell ref="B2:E2"/>
    <mergeCell ref="B4:E4"/>
    <mergeCell ref="B3:E3"/>
  </mergeCells>
  <pageMargins left="0.25" right="0.25" top="0.75" bottom="0.75" header="0.3" footer="0.3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2025-02-11T07:06:33Z</dcterms:modified>
</cp:coreProperties>
</file>